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TEC\Desktop\"/>
    </mc:Choice>
  </mc:AlternateContent>
  <xr:revisionPtr revIDLastSave="0" documentId="13_ncr:1_{1DA8DB10-E61D-45B3-87AF-64BAB560E2E7}" xr6:coauthVersionLast="47" xr6:coauthVersionMax="47" xr10:uidLastSave="{00000000-0000-0000-0000-000000000000}"/>
  <bookViews>
    <workbookView xWindow="28680" yWindow="-120" windowWidth="29040" windowHeight="15720" tabRatio="872" xr2:uid="{00000000-000D-0000-FFFF-FFFF00000000}"/>
  </bookViews>
  <sheets>
    <sheet name="축제 관광객 현황" sheetId="1" r:id="rId1"/>
    <sheet name="고생대자연사박물관 관광객 현황" sheetId="3" r:id="rId2"/>
    <sheet name="석탄박물관 관광객 현황" sheetId="4" r:id="rId3"/>
    <sheet name="용연동굴 관광객 현황" sheetId="5" r:id="rId4"/>
    <sheet name="태백체험공원 관광객 현황" sheetId="6" r:id="rId5"/>
  </sheets>
  <definedNames>
    <definedName name="_xlnm._FilterDatabase" localSheetId="1" hidden="1">'고생대자연사박물관 관광객 현황'!#REF!</definedName>
    <definedName name="_xlnm._FilterDatabase" localSheetId="2" hidden="1">'석탄박물관 관광객 현황'!$A$1:$I$1</definedName>
    <definedName name="_xlnm._FilterDatabase" localSheetId="3" hidden="1">'용연동굴 관광객 현황'!$A$1:$I$1</definedName>
    <definedName name="_xlnm._FilterDatabase" localSheetId="0" hidden="1">'축제 관광객 현황'!$A$1:$D$1</definedName>
    <definedName name="_xlnm._FilterDatabase" localSheetId="4" hidden="1">'태백체험공원 관광객 현황'!#REF!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4" i="4" l="1"/>
  <c r="F14" i="4"/>
  <c r="G13" i="4"/>
  <c r="F13" i="4"/>
  <c r="G12" i="4"/>
  <c r="F12" i="4"/>
  <c r="G11" i="4"/>
  <c r="F11" i="4"/>
  <c r="G10" i="4"/>
  <c r="F10" i="4"/>
  <c r="D10" i="4"/>
  <c r="G9" i="4"/>
  <c r="F9" i="4"/>
  <c r="G8" i="4"/>
  <c r="F8" i="4"/>
  <c r="G7" i="4"/>
  <c r="F7" i="4"/>
  <c r="G6" i="4"/>
  <c r="F6" i="4"/>
  <c r="E6" i="4"/>
  <c r="D6" i="4"/>
  <c r="G5" i="4"/>
  <c r="F5" i="4"/>
  <c r="E5" i="4"/>
  <c r="D5" i="4"/>
  <c r="E4" i="4"/>
  <c r="G4" i="4"/>
  <c r="F4" i="4"/>
  <c r="G3" i="4"/>
  <c r="F3" i="4"/>
  <c r="E2" i="4"/>
  <c r="G2" i="4"/>
  <c r="F2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석탄박물관2554</author>
  </authors>
  <commentList>
    <comment ref="D1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무료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>폐광지역</t>
        </r>
      </text>
    </comment>
    <comment ref="E1" authorId="0" shapeId="0" xr:uid="{00000000-0006-0000-0300-000002000000}">
      <text>
        <r>
          <rPr>
            <b/>
            <sz val="9"/>
            <color indexed="81"/>
            <rFont val="돋움"/>
            <family val="3"/>
            <charset val="129"/>
          </rPr>
          <t>무료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폐광지역</t>
        </r>
        <r>
          <rPr>
            <b/>
            <sz val="9"/>
            <color indexed="81"/>
            <rFont val="Tahoma"/>
            <family val="2"/>
          </rPr>
          <t>)_</t>
        </r>
        <r>
          <rPr>
            <b/>
            <sz val="9"/>
            <color indexed="81"/>
            <rFont val="돋움"/>
            <family val="3"/>
            <charset val="129"/>
          </rPr>
          <t>영유아</t>
        </r>
      </text>
    </comment>
    <comment ref="F1" authorId="0" shapeId="0" xr:uid="{00000000-0006-0000-0300-000003000000}">
      <text>
        <r>
          <rPr>
            <b/>
            <sz val="9"/>
            <color indexed="81"/>
            <rFont val="돋움"/>
            <family val="3"/>
            <charset val="129"/>
          </rPr>
          <t>유료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어른</t>
        </r>
        <r>
          <rPr>
            <b/>
            <sz val="9"/>
            <color indexed="81"/>
            <rFont val="Tahoma"/>
            <family val="2"/>
          </rPr>
          <t>+</t>
        </r>
        <r>
          <rPr>
            <b/>
            <sz val="9"/>
            <color indexed="81"/>
            <rFont val="돋움"/>
            <family val="3"/>
            <charset val="129"/>
          </rPr>
          <t>어른단체</t>
        </r>
        <r>
          <rPr>
            <b/>
            <sz val="9"/>
            <color indexed="81"/>
            <rFont val="Tahoma"/>
            <family val="2"/>
          </rPr>
          <t>)</t>
        </r>
      </text>
    </comment>
    <comment ref="G1" authorId="0" shapeId="0" xr:uid="{00000000-0006-0000-0300-000004000000}">
      <text>
        <r>
          <rPr>
            <b/>
            <sz val="9"/>
            <color indexed="81"/>
            <rFont val="돋움"/>
            <family val="3"/>
            <charset val="129"/>
          </rPr>
          <t>유료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청소년</t>
        </r>
        <r>
          <rPr>
            <b/>
            <sz val="9"/>
            <color indexed="81"/>
            <rFont val="Tahoma"/>
            <family val="2"/>
          </rPr>
          <t>+</t>
        </r>
        <r>
          <rPr>
            <b/>
            <sz val="9"/>
            <color indexed="81"/>
            <rFont val="돋움"/>
            <family val="3"/>
            <charset val="129"/>
          </rPr>
          <t>어린이</t>
        </r>
        <r>
          <rPr>
            <b/>
            <sz val="9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<sst xmlns="http://schemas.openxmlformats.org/spreadsheetml/2006/main" count="110" uniqueCount="55">
  <si>
    <t>일시</t>
  </si>
  <si>
    <t>축제명</t>
  </si>
  <si>
    <t>장소</t>
  </si>
  <si>
    <t>분기</t>
  </si>
  <si>
    <t>연도</t>
  </si>
  <si>
    <t>연번</t>
  </si>
  <si>
    <t xml:space="preserve"> </t>
  </si>
  <si>
    <t>관내성인관광객수(명)</t>
  </si>
  <si>
    <t>무료관광객수(명)</t>
  </si>
  <si>
    <t>데이터기준일자</t>
  </si>
  <si>
    <t>타지역청소년이하관광객수(명)</t>
  </si>
  <si>
    <t>타지역성인관광객수(명)</t>
  </si>
  <si>
    <t>관내청소년관광객수(명)</t>
  </si>
  <si>
    <r>
      <t>2023</t>
    </r>
    <r>
      <rPr>
        <sz val="11"/>
        <color rgb="FF000000"/>
        <rFont val="맑은 고딕"/>
        <family val="3"/>
        <charset val="129"/>
      </rPr>
      <t>. 6. 30.</t>
    </r>
    <phoneticPr fontId="3" type="noConversion"/>
  </si>
  <si>
    <r>
      <t>2</t>
    </r>
    <r>
      <rPr>
        <sz val="11"/>
        <color rgb="FF000000"/>
        <rFont val="맑은 고딕"/>
        <family val="3"/>
        <charset val="129"/>
      </rPr>
      <t>023. 9. 30.</t>
    </r>
    <phoneticPr fontId="3" type="noConversion"/>
  </si>
  <si>
    <t>2023. 12. 31.</t>
    <phoneticPr fontId="3" type="noConversion"/>
  </si>
  <si>
    <t>2023. 3. 31.</t>
    <phoneticPr fontId="3" type="noConversion"/>
  </si>
  <si>
    <t>2024. 3. 31.</t>
  </si>
  <si>
    <t>2025. 3. 31.</t>
  </si>
  <si>
    <t>2024. 6. 30.</t>
  </si>
  <si>
    <t>2024. 9. 30.</t>
  </si>
  <si>
    <t>2024. 12. 31.</t>
  </si>
  <si>
    <t>2025. 6. 30.</t>
  </si>
  <si>
    <t>2025. 9. 30.</t>
  </si>
  <si>
    <t>2025. 12. 31.</t>
  </si>
  <si>
    <t>2026. 3. 31.</t>
    <phoneticPr fontId="3" type="noConversion"/>
  </si>
  <si>
    <t>성인관광객수(명)</t>
    <phoneticPr fontId="3" type="noConversion"/>
  </si>
  <si>
    <t>청소년관광객수(명)</t>
    <phoneticPr fontId="3" type="noConversion"/>
  </si>
  <si>
    <t>어린이관광객수(명)</t>
    <phoneticPr fontId="3" type="noConversion"/>
  </si>
  <si>
    <r>
      <t>1</t>
    </r>
    <r>
      <rPr>
        <sz val="11"/>
        <color rgb="FF000000"/>
        <rFont val="맑은 고딕"/>
        <family val="3"/>
        <charset val="129"/>
      </rPr>
      <t>~4</t>
    </r>
    <phoneticPr fontId="3" type="noConversion"/>
  </si>
  <si>
    <t>2024. 3. 31.</t>
    <phoneticPr fontId="3" type="noConversion"/>
  </si>
  <si>
    <t>2024. 6. 30.</t>
    <phoneticPr fontId="3" type="noConversion"/>
  </si>
  <si>
    <t>2024. 9. 30.</t>
    <phoneticPr fontId="3" type="noConversion"/>
  </si>
  <si>
    <t>2024. 12. 31.</t>
    <phoneticPr fontId="3" type="noConversion"/>
  </si>
  <si>
    <r>
      <t>2</t>
    </r>
    <r>
      <rPr>
        <sz val="11"/>
        <color rgb="FF000000"/>
        <rFont val="맑은 고딕"/>
        <family val="3"/>
        <charset val="129"/>
      </rPr>
      <t>025. 3. 31.</t>
    </r>
    <phoneticPr fontId="3" type="noConversion"/>
  </si>
  <si>
    <t>2025. 6. 30.</t>
    <phoneticPr fontId="3" type="noConversion"/>
  </si>
  <si>
    <t>2025. 9. 30.</t>
    <phoneticPr fontId="3" type="noConversion"/>
  </si>
  <si>
    <t>2025. 12. 31.</t>
    <phoneticPr fontId="3" type="noConversion"/>
  </si>
  <si>
    <t>2026. 6. 30.</t>
    <phoneticPr fontId="3" type="noConversion"/>
  </si>
  <si>
    <t>성인 관광객수(명)</t>
    <phoneticPr fontId="3" type="noConversion"/>
  </si>
  <si>
    <t>청소년 관광객수(명)</t>
    <phoneticPr fontId="3" type="noConversion"/>
  </si>
  <si>
    <t>어린이 관광객수(명)</t>
    <phoneticPr fontId="3" type="noConversion"/>
  </si>
  <si>
    <t>태백산 눈축제</t>
  </si>
  <si>
    <t>2023-01-27~
2023-02-05</t>
    <phoneticPr fontId="3" type="noConversion"/>
  </si>
  <si>
    <t>태백산국립공원 당골광장</t>
    <phoneticPr fontId="3" type="noConversion"/>
  </si>
  <si>
    <t>2024-01-26~
2024-02-04</t>
    <phoneticPr fontId="3" type="noConversion"/>
  </si>
  <si>
    <t>2025-02-07~
2025-02-16</t>
    <phoneticPr fontId="3" type="noConversion"/>
  </si>
  <si>
    <t>2026-01-31~
2026-02-08</t>
    <phoneticPr fontId="3" type="noConversion"/>
  </si>
  <si>
    <t>한강·낙동강발원지축제</t>
    <phoneticPr fontId="3" type="noConversion"/>
  </si>
  <si>
    <t>2022-07-29~
2022-08-07</t>
    <phoneticPr fontId="3" type="noConversion"/>
  </si>
  <si>
    <t>황지연못, 검룡소 일원</t>
    <phoneticPr fontId="3" type="noConversion"/>
  </si>
  <si>
    <t>2023-07-28~
2023-08-06</t>
    <phoneticPr fontId="3" type="noConversion"/>
  </si>
  <si>
    <t>2024-07-27~
2024-08-04</t>
    <phoneticPr fontId="3" type="noConversion"/>
  </si>
  <si>
    <t>2025-07-26~
2025-08-03</t>
    <phoneticPr fontId="3" type="noConversion"/>
  </si>
  <si>
    <t>방문객 수(명)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</si>
</sst>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1" formatCode="_-* #,##0_-;\-* #,##0_-;_-* &quot;-&quot;_-;_-@_-"/>
  </numFmts>
  <fonts count="6" x14ac:knownFonts="1">
    <font>
      <sz val="11"/>
      <color rgb="FF000000"/>
      <name val="맑은 고딕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9">
    <xf numFmtId="0" fontId="0" fillId="0" borderId="0" xfId="0" applyAlignment="1"/>
    <xf numFmtId="0" fontId="0" fillId="2" borderId="0" xfId="1" applyFont="1" applyFill="1" applyAlignment="1">
      <alignment horizontal="center" vertical="center"/>
    </xf>
    <xf numFmtId="0" fontId="0" fillId="2" borderId="0" xfId="1" applyFont="1" applyFill="1">
      <alignment vertical="center"/>
    </xf>
    <xf numFmtId="0" fontId="0" fillId="0" borderId="2" xfId="0" applyBorder="1" applyAlignment="1"/>
    <xf numFmtId="0" fontId="1" fillId="0" borderId="3" xfId="0" applyFont="1" applyBorder="1" applyAlignment="1">
      <alignment horizontal="right"/>
    </xf>
    <xf numFmtId="0" fontId="0" fillId="0" borderId="0" xfId="0" applyBorder="1" applyAlignment="1"/>
    <xf numFmtId="0" fontId="1" fillId="0" borderId="5" xfId="0" applyFont="1" applyBorder="1" applyAlignment="1">
      <alignment horizontal="right"/>
    </xf>
    <xf numFmtId="0" fontId="0" fillId="0" borderId="7" xfId="0" applyBorder="1" applyAlignment="1"/>
    <xf numFmtId="0" fontId="1" fillId="0" borderId="8" xfId="0" applyFont="1" applyBorder="1" applyAlignment="1">
      <alignment horizontal="right"/>
    </xf>
    <xf numFmtId="9" fontId="0" fillId="0" borderId="0" xfId="0" applyNumberFormat="1" applyAlignment="1"/>
    <xf numFmtId="41" fontId="0" fillId="0" borderId="2" xfId="2" applyFont="1" applyBorder="1" applyAlignment="1"/>
    <xf numFmtId="41" fontId="0" fillId="0" borderId="0" xfId="2" applyFont="1" applyBorder="1" applyAlignment="1"/>
    <xf numFmtId="41" fontId="0" fillId="0" borderId="7" xfId="2" applyFont="1" applyBorder="1" applyAlignment="1"/>
    <xf numFmtId="41" fontId="0" fillId="0" borderId="0" xfId="2" applyFont="1" applyFill="1" applyBorder="1" applyAlignment="1"/>
    <xf numFmtId="0" fontId="1" fillId="2" borderId="0" xfId="1" applyFont="1" applyFill="1">
      <alignment vertical="center"/>
    </xf>
    <xf numFmtId="0" fontId="0" fillId="0" borderId="9" xfId="0" applyBorder="1" applyAlignment="1"/>
    <xf numFmtId="0" fontId="0" fillId="0" borderId="9" xfId="0" applyBorder="1" applyAlignment="1">
      <alignment horizontal="center"/>
    </xf>
    <xf numFmtId="0" fontId="1" fillId="0" borderId="9" xfId="0" applyFont="1" applyBorder="1" applyAlignment="1">
      <alignment horizontal="center"/>
    </xf>
    <xf numFmtId="41" fontId="0" fillId="0" borderId="9" xfId="2" applyFont="1" applyBorder="1" applyAlignment="1"/>
    <xf numFmtId="0" fontId="1" fillId="0" borderId="9" xfId="0" applyFont="1" applyBorder="1" applyAlignment="1">
      <alignment horizontal="right"/>
    </xf>
    <xf numFmtId="41" fontId="1" fillId="0" borderId="9" xfId="2" applyFont="1" applyBorder="1" applyAlignment="1"/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41" fontId="0" fillId="0" borderId="9" xfId="2" applyFont="1" applyFill="1" applyBorder="1" applyAlignment="1"/>
    <xf numFmtId="0" fontId="1" fillId="0" borderId="9" xfId="0" applyFont="1" applyFill="1" applyBorder="1" applyAlignment="1">
      <alignment horizontal="right"/>
    </xf>
    <xf numFmtId="41" fontId="0" fillId="0" borderId="2" xfId="2" applyFont="1" applyFill="1" applyBorder="1" applyAlignment="1"/>
    <xf numFmtId="0" fontId="1" fillId="0" borderId="3" xfId="0" applyFont="1" applyFill="1" applyBorder="1" applyAlignment="1">
      <alignment horizontal="right"/>
    </xf>
    <xf numFmtId="41" fontId="0" fillId="0" borderId="7" xfId="2" applyFont="1" applyFill="1" applyBorder="1" applyAlignment="1"/>
    <xf numFmtId="0" fontId="1" fillId="0" borderId="8" xfId="0" applyFont="1" applyFill="1" applyBorder="1" applyAlignment="1">
      <alignment horizontal="right"/>
    </xf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41" fontId="0" fillId="0" borderId="9" xfId="2" applyFont="1" applyBorder="1" applyAlignment="1">
      <alignment horizontal="center" vertical="center"/>
    </xf>
    <xf numFmtId="0" fontId="0" fillId="2" borderId="9" xfId="1" applyFont="1" applyFill="1" applyBorder="1" applyAlignment="1">
      <alignment horizontal="center" vertical="center"/>
    </xf>
    <xf numFmtId="0" fontId="1" fillId="2" borderId="9" xfId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9" fontId="0" fillId="0" borderId="0" xfId="0" applyNumberFormat="1" applyAlignment="1">
      <alignment horizontal="center"/>
    </xf>
  </cellXfs>
  <cellStyles count="3">
    <cellStyle name="쉼표 [0]" xfId="2" builtinId="6"/>
    <cellStyle name="표준" xfId="0" builtinId="0"/>
    <cellStyle name="표준 2" xfId="1" xr:uid="{00000000-0005-0000-0000-000002000000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9"/>
  <sheetViews>
    <sheetView tabSelected="1" zoomScaleNormal="100" zoomScaleSheetLayoutView="100" workbookViewId="0">
      <selection activeCell="A2" sqref="A2:A5"/>
    </sheetView>
  </sheetViews>
  <sheetFormatPr defaultColWidth="9" defaultRowHeight="16.5" x14ac:dyDescent="0.3"/>
  <cols>
    <col min="1" max="1" width="21.75" bestFit="1" customWidth="1"/>
    <col min="2" max="2" width="14" customWidth="1"/>
    <col min="3" max="3" width="24.875" customWidth="1"/>
    <col min="4" max="4" width="13" bestFit="1" customWidth="1"/>
  </cols>
  <sheetData>
    <row r="1" spans="1:4" x14ac:dyDescent="0.3">
      <c r="A1" s="33" t="s">
        <v>1</v>
      </c>
      <c r="B1" s="33" t="s">
        <v>0</v>
      </c>
      <c r="C1" s="33" t="s">
        <v>2</v>
      </c>
      <c r="D1" s="34" t="s">
        <v>54</v>
      </c>
    </row>
    <row r="2" spans="1:4" ht="33" x14ac:dyDescent="0.3">
      <c r="A2" s="36" t="s">
        <v>42</v>
      </c>
      <c r="B2" s="30" t="s">
        <v>43</v>
      </c>
      <c r="C2" s="31" t="s">
        <v>44</v>
      </c>
      <c r="D2" s="32">
        <v>306200</v>
      </c>
    </row>
    <row r="3" spans="1:4" ht="33" x14ac:dyDescent="0.3">
      <c r="A3" s="36"/>
      <c r="B3" s="30" t="s">
        <v>45</v>
      </c>
      <c r="C3" s="31" t="s">
        <v>44</v>
      </c>
      <c r="D3" s="32">
        <v>585364</v>
      </c>
    </row>
    <row r="4" spans="1:4" ht="33" x14ac:dyDescent="0.3">
      <c r="A4" s="36"/>
      <c r="B4" s="30" t="s">
        <v>46</v>
      </c>
      <c r="C4" s="31" t="s">
        <v>44</v>
      </c>
      <c r="D4" s="32">
        <v>526304</v>
      </c>
    </row>
    <row r="5" spans="1:4" ht="33" x14ac:dyDescent="0.3">
      <c r="A5" s="36"/>
      <c r="B5" s="30" t="s">
        <v>47</v>
      </c>
      <c r="C5" s="31" t="s">
        <v>44</v>
      </c>
      <c r="D5" s="32">
        <v>488284</v>
      </c>
    </row>
    <row r="6" spans="1:4" ht="33" x14ac:dyDescent="0.3">
      <c r="A6" s="35" t="s">
        <v>48</v>
      </c>
      <c r="B6" s="30" t="s">
        <v>49</v>
      </c>
      <c r="C6" s="31" t="s">
        <v>50</v>
      </c>
      <c r="D6" s="32">
        <v>68560</v>
      </c>
    </row>
    <row r="7" spans="1:4" ht="33" x14ac:dyDescent="0.3">
      <c r="A7" s="35"/>
      <c r="B7" s="30" t="s">
        <v>51</v>
      </c>
      <c r="C7" s="31" t="s">
        <v>50</v>
      </c>
      <c r="D7" s="32">
        <v>70638</v>
      </c>
    </row>
    <row r="8" spans="1:4" ht="33" x14ac:dyDescent="0.3">
      <c r="A8" s="35"/>
      <c r="B8" s="30" t="s">
        <v>52</v>
      </c>
      <c r="C8" s="31" t="s">
        <v>50</v>
      </c>
      <c r="D8" s="32">
        <v>177100</v>
      </c>
    </row>
    <row r="9" spans="1:4" ht="33" x14ac:dyDescent="0.3">
      <c r="A9" s="35"/>
      <c r="B9" s="30" t="s">
        <v>53</v>
      </c>
      <c r="C9" s="31" t="s">
        <v>50</v>
      </c>
      <c r="D9" s="32">
        <v>194212</v>
      </c>
    </row>
  </sheetData>
  <mergeCells count="2">
    <mergeCell ref="A6:A9"/>
    <mergeCell ref="A2:A5"/>
  </mergeCells>
  <phoneticPr fontId="3" type="noConversion"/>
  <pageMargins left="0.69972223043441772" right="0.69972223043441772" top="0.75" bottom="0.75" header="0.30000001192092896" footer="0.30000001192092896"/>
  <pageSetup paperSize="9" fitToWidth="0" fitToHeight="0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H15"/>
  <sheetViews>
    <sheetView zoomScaleNormal="100" zoomScaleSheetLayoutView="100" workbookViewId="0">
      <selection sqref="A1:A1048576"/>
    </sheetView>
  </sheetViews>
  <sheetFormatPr defaultColWidth="9" defaultRowHeight="16.5" x14ac:dyDescent="0.3"/>
  <cols>
    <col min="1" max="1" width="5.25" style="42" bestFit="1" customWidth="1"/>
    <col min="4" max="4" width="19.375" bestFit="1" customWidth="1"/>
    <col min="5" max="6" width="21.25" bestFit="1" customWidth="1"/>
    <col min="7" max="7" width="27" bestFit="1" customWidth="1"/>
    <col min="8" max="8" width="15.625" bestFit="1" customWidth="1"/>
    <col min="9" max="9" width="14.25" bestFit="1" customWidth="1"/>
  </cols>
  <sheetData>
    <row r="1" spans="1:8" x14ac:dyDescent="0.3">
      <c r="A1" s="1" t="s">
        <v>5</v>
      </c>
      <c r="B1" s="1" t="s">
        <v>4</v>
      </c>
      <c r="C1" s="1" t="s">
        <v>3</v>
      </c>
      <c r="D1" s="14" t="s">
        <v>39</v>
      </c>
      <c r="E1" s="14" t="s">
        <v>40</v>
      </c>
      <c r="F1" s="14" t="s">
        <v>41</v>
      </c>
      <c r="G1" s="1" t="s">
        <v>8</v>
      </c>
      <c r="H1" s="1" t="s">
        <v>9</v>
      </c>
    </row>
    <row r="2" spans="1:8" x14ac:dyDescent="0.3">
      <c r="A2" s="43">
        <v>1</v>
      </c>
      <c r="B2" s="37">
        <v>2023</v>
      </c>
      <c r="C2" s="21">
        <v>1</v>
      </c>
      <c r="D2" s="10">
        <v>3063</v>
      </c>
      <c r="E2" s="10">
        <v>225</v>
      </c>
      <c r="F2" s="10">
        <v>976</v>
      </c>
      <c r="G2" s="10">
        <v>2645</v>
      </c>
      <c r="H2" s="4" t="s">
        <v>16</v>
      </c>
    </row>
    <row r="3" spans="1:8" x14ac:dyDescent="0.3">
      <c r="A3" s="44">
        <v>2</v>
      </c>
      <c r="B3" s="38"/>
      <c r="C3" s="22">
        <v>2</v>
      </c>
      <c r="D3" s="11">
        <v>3766</v>
      </c>
      <c r="E3" s="11">
        <v>188</v>
      </c>
      <c r="F3" s="11">
        <v>1249</v>
      </c>
      <c r="G3" s="11">
        <v>4146</v>
      </c>
      <c r="H3" s="6" t="s">
        <v>13</v>
      </c>
    </row>
    <row r="4" spans="1:8" x14ac:dyDescent="0.3">
      <c r="A4" s="44">
        <v>3</v>
      </c>
      <c r="B4" s="38"/>
      <c r="C4" s="22">
        <v>3</v>
      </c>
      <c r="D4" s="11">
        <v>6621</v>
      </c>
      <c r="E4" s="11">
        <v>815</v>
      </c>
      <c r="F4" s="11">
        <v>2105</v>
      </c>
      <c r="G4" s="11">
        <v>4460</v>
      </c>
      <c r="H4" s="6" t="s">
        <v>14</v>
      </c>
    </row>
    <row r="5" spans="1:8" x14ac:dyDescent="0.3">
      <c r="A5" s="45">
        <v>4</v>
      </c>
      <c r="B5" s="39"/>
      <c r="C5" s="23">
        <v>4</v>
      </c>
      <c r="D5" s="12">
        <v>3938</v>
      </c>
      <c r="E5" s="12">
        <v>524</v>
      </c>
      <c r="F5" s="12">
        <v>1115</v>
      </c>
      <c r="G5" s="12">
        <v>3248</v>
      </c>
      <c r="H5" s="8" t="s">
        <v>15</v>
      </c>
    </row>
    <row r="6" spans="1:8" x14ac:dyDescent="0.3">
      <c r="A6" s="43">
        <v>5</v>
      </c>
      <c r="B6" s="37">
        <v>2024</v>
      </c>
      <c r="C6" s="21">
        <v>1</v>
      </c>
      <c r="D6" s="10">
        <v>3420</v>
      </c>
      <c r="E6" s="10">
        <v>193</v>
      </c>
      <c r="F6" s="10">
        <v>959</v>
      </c>
      <c r="G6" s="10">
        <v>2620</v>
      </c>
      <c r="H6" s="4" t="s">
        <v>17</v>
      </c>
    </row>
    <row r="7" spans="1:8" x14ac:dyDescent="0.3">
      <c r="A7" s="44">
        <v>6</v>
      </c>
      <c r="B7" s="38"/>
      <c r="C7" s="22">
        <v>2</v>
      </c>
      <c r="D7" s="13">
        <v>3896</v>
      </c>
      <c r="E7" s="11">
        <v>335</v>
      </c>
      <c r="F7" s="11">
        <v>1415</v>
      </c>
      <c r="G7" s="13">
        <v>3144</v>
      </c>
      <c r="H7" s="6" t="s">
        <v>19</v>
      </c>
    </row>
    <row r="8" spans="1:8" x14ac:dyDescent="0.3">
      <c r="A8" s="44">
        <v>7</v>
      </c>
      <c r="B8" s="38"/>
      <c r="C8" s="22">
        <v>3</v>
      </c>
      <c r="D8" s="13">
        <v>8379</v>
      </c>
      <c r="E8" s="11">
        <v>643</v>
      </c>
      <c r="F8" s="11">
        <v>2578</v>
      </c>
      <c r="G8" s="13">
        <v>5947</v>
      </c>
      <c r="H8" s="6" t="s">
        <v>20</v>
      </c>
    </row>
    <row r="9" spans="1:8" x14ac:dyDescent="0.3">
      <c r="A9" s="45">
        <v>8</v>
      </c>
      <c r="B9" s="39"/>
      <c r="C9" s="23">
        <v>4</v>
      </c>
      <c r="D9" s="12">
        <v>4415</v>
      </c>
      <c r="E9" s="12">
        <v>502</v>
      </c>
      <c r="F9" s="12">
        <v>1324</v>
      </c>
      <c r="G9" s="12">
        <v>3336</v>
      </c>
      <c r="H9" s="8" t="s">
        <v>21</v>
      </c>
    </row>
    <row r="10" spans="1:8" x14ac:dyDescent="0.3">
      <c r="A10" s="43">
        <v>9</v>
      </c>
      <c r="B10" s="37">
        <v>2025</v>
      </c>
      <c r="C10" s="21">
        <v>1</v>
      </c>
      <c r="D10" s="10">
        <v>4126</v>
      </c>
      <c r="E10" s="10">
        <v>246</v>
      </c>
      <c r="F10" s="10">
        <v>1333</v>
      </c>
      <c r="G10" s="10">
        <v>2641</v>
      </c>
      <c r="H10" s="4" t="s">
        <v>18</v>
      </c>
    </row>
    <row r="11" spans="1:8" x14ac:dyDescent="0.3">
      <c r="A11" s="44">
        <v>10</v>
      </c>
      <c r="B11" s="38"/>
      <c r="C11" s="22">
        <v>2</v>
      </c>
      <c r="D11" s="13">
        <v>4377</v>
      </c>
      <c r="E11" s="13">
        <v>382</v>
      </c>
      <c r="F11" s="11">
        <v>1365</v>
      </c>
      <c r="G11" s="13">
        <v>2689</v>
      </c>
      <c r="H11" s="6" t="s">
        <v>22</v>
      </c>
    </row>
    <row r="12" spans="1:8" x14ac:dyDescent="0.3">
      <c r="A12" s="44">
        <v>11</v>
      </c>
      <c r="B12" s="38"/>
      <c r="C12" s="22">
        <v>3</v>
      </c>
      <c r="D12" s="13">
        <v>8890</v>
      </c>
      <c r="E12" s="13">
        <v>815</v>
      </c>
      <c r="F12" s="11">
        <v>2368</v>
      </c>
      <c r="G12" s="13">
        <v>5073</v>
      </c>
      <c r="H12" s="6" t="s">
        <v>23</v>
      </c>
    </row>
    <row r="13" spans="1:8" x14ac:dyDescent="0.3">
      <c r="A13" s="45">
        <v>12</v>
      </c>
      <c r="B13" s="39"/>
      <c r="C13" s="23">
        <v>4</v>
      </c>
      <c r="D13" s="12">
        <v>5721</v>
      </c>
      <c r="E13" s="12">
        <v>664</v>
      </c>
      <c r="F13" s="12">
        <v>1567</v>
      </c>
      <c r="G13" s="12">
        <v>3417</v>
      </c>
      <c r="H13" s="8" t="s">
        <v>24</v>
      </c>
    </row>
    <row r="14" spans="1:8" x14ac:dyDescent="0.3">
      <c r="A14" s="46">
        <v>13</v>
      </c>
      <c r="B14" s="37">
        <v>2026</v>
      </c>
      <c r="C14" s="21">
        <v>1</v>
      </c>
      <c r="D14" s="26">
        <v>4958</v>
      </c>
      <c r="E14" s="26">
        <v>296</v>
      </c>
      <c r="F14" s="10">
        <v>1239</v>
      </c>
      <c r="G14" s="26">
        <v>2226</v>
      </c>
      <c r="H14" s="27" t="s">
        <v>25</v>
      </c>
    </row>
    <row r="15" spans="1:8" x14ac:dyDescent="0.3">
      <c r="A15" s="47">
        <v>14</v>
      </c>
      <c r="B15" s="39"/>
      <c r="C15" s="23">
        <v>2</v>
      </c>
      <c r="D15" s="28">
        <v>4198</v>
      </c>
      <c r="E15" s="28">
        <v>198</v>
      </c>
      <c r="F15" s="12">
        <v>1009</v>
      </c>
      <c r="G15" s="28">
        <v>2697</v>
      </c>
      <c r="H15" s="29" t="s">
        <v>38</v>
      </c>
    </row>
  </sheetData>
  <mergeCells count="4">
    <mergeCell ref="B2:B5"/>
    <mergeCell ref="B6:B9"/>
    <mergeCell ref="B10:B13"/>
    <mergeCell ref="B14:B15"/>
  </mergeCells>
  <phoneticPr fontId="3" type="noConversion"/>
  <pageMargins left="0.74805557727813721" right="0.74805557727813721" top="0.98430556058883667" bottom="0.98430556058883667" header="0.51138889789581299" footer="0.51138889789581299"/>
  <pageSetup paperSize="9" fitToWidth="0" fitToHeight="0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I22"/>
  <sheetViews>
    <sheetView zoomScaleNormal="100" zoomScaleSheetLayoutView="100" workbookViewId="0">
      <selection sqref="A1:A1048576"/>
    </sheetView>
  </sheetViews>
  <sheetFormatPr defaultColWidth="9" defaultRowHeight="16.5" x14ac:dyDescent="0.3"/>
  <cols>
    <col min="1" max="1" width="5.25" style="42" bestFit="1" customWidth="1"/>
    <col min="4" max="4" width="19.375" bestFit="1" customWidth="1"/>
    <col min="5" max="6" width="21.25" bestFit="1" customWidth="1"/>
    <col min="7" max="7" width="27" bestFit="1" customWidth="1"/>
    <col min="8" max="8" width="15.625" bestFit="1" customWidth="1"/>
    <col min="9" max="9" width="14.25" bestFit="1" customWidth="1"/>
  </cols>
  <sheetData>
    <row r="1" spans="1:9" x14ac:dyDescent="0.3">
      <c r="A1" s="1" t="s">
        <v>5</v>
      </c>
      <c r="B1" s="1" t="s">
        <v>4</v>
      </c>
      <c r="C1" s="1" t="s">
        <v>3</v>
      </c>
      <c r="D1" s="2" t="s">
        <v>7</v>
      </c>
      <c r="E1" s="2" t="s">
        <v>12</v>
      </c>
      <c r="F1" s="2" t="s">
        <v>11</v>
      </c>
      <c r="G1" s="2" t="s">
        <v>10</v>
      </c>
      <c r="H1" s="2" t="s">
        <v>8</v>
      </c>
      <c r="I1" s="2" t="s">
        <v>9</v>
      </c>
    </row>
    <row r="2" spans="1:9" x14ac:dyDescent="0.3">
      <c r="A2" s="43">
        <v>1</v>
      </c>
      <c r="B2" s="37">
        <v>2023</v>
      </c>
      <c r="C2" s="3">
        <v>1</v>
      </c>
      <c r="D2" s="10">
        <v>953</v>
      </c>
      <c r="E2" s="10">
        <f>601</f>
        <v>601</v>
      </c>
      <c r="F2" s="10">
        <f>9916+4550</f>
        <v>14466</v>
      </c>
      <c r="G2" s="10">
        <f>560+1720+22+624</f>
        <v>2926</v>
      </c>
      <c r="H2" s="10">
        <v>8137</v>
      </c>
      <c r="I2" s="4" t="s">
        <v>16</v>
      </c>
    </row>
    <row r="3" spans="1:9" x14ac:dyDescent="0.3">
      <c r="A3" s="44">
        <v>2</v>
      </c>
      <c r="B3" s="38"/>
      <c r="C3" s="5">
        <v>2</v>
      </c>
      <c r="D3" s="11">
        <v>621</v>
      </c>
      <c r="E3" s="11">
        <v>301</v>
      </c>
      <c r="F3" s="11">
        <f>4140+587</f>
        <v>4727</v>
      </c>
      <c r="G3" s="11">
        <f>211+890+69+20</f>
        <v>1190</v>
      </c>
      <c r="H3" s="11">
        <v>5208</v>
      </c>
      <c r="I3" s="6" t="s">
        <v>13</v>
      </c>
    </row>
    <row r="4" spans="1:9" x14ac:dyDescent="0.3">
      <c r="A4" s="44">
        <v>3</v>
      </c>
      <c r="B4" s="38"/>
      <c r="C4" s="5">
        <v>3</v>
      </c>
      <c r="D4" s="11">
        <v>883</v>
      </c>
      <c r="E4" s="11">
        <f>630</f>
        <v>630</v>
      </c>
      <c r="F4" s="11">
        <f>8402+236</f>
        <v>8638</v>
      </c>
      <c r="G4" s="11">
        <f>658+1939</f>
        <v>2597</v>
      </c>
      <c r="H4" s="11">
        <v>6047</v>
      </c>
      <c r="I4" s="6" t="s">
        <v>14</v>
      </c>
    </row>
    <row r="5" spans="1:9" x14ac:dyDescent="0.3">
      <c r="A5" s="45">
        <v>4</v>
      </c>
      <c r="B5" s="39"/>
      <c r="C5" s="7">
        <v>4</v>
      </c>
      <c r="D5" s="12">
        <f>711</f>
        <v>711</v>
      </c>
      <c r="E5" s="12">
        <f>492</f>
        <v>492</v>
      </c>
      <c r="F5" s="12">
        <f>5465+318</f>
        <v>5783</v>
      </c>
      <c r="G5" s="12">
        <f>325+72+21</f>
        <v>418</v>
      </c>
      <c r="H5" s="12">
        <v>4471</v>
      </c>
      <c r="I5" s="8" t="s">
        <v>15</v>
      </c>
    </row>
    <row r="6" spans="1:9" x14ac:dyDescent="0.3">
      <c r="A6" s="43">
        <v>5</v>
      </c>
      <c r="B6" s="37">
        <v>2024</v>
      </c>
      <c r="C6" s="3">
        <v>1</v>
      </c>
      <c r="D6" s="10">
        <f>1141</f>
        <v>1141</v>
      </c>
      <c r="E6" s="10">
        <f>623</f>
        <v>623</v>
      </c>
      <c r="F6" s="10">
        <f>12700+6206</f>
        <v>18906</v>
      </c>
      <c r="G6" s="10">
        <f>720+2176+77+160</f>
        <v>3133</v>
      </c>
      <c r="H6" s="10">
        <v>11836</v>
      </c>
      <c r="I6" s="4" t="s">
        <v>17</v>
      </c>
    </row>
    <row r="7" spans="1:9" x14ac:dyDescent="0.3">
      <c r="A7" s="44">
        <v>6</v>
      </c>
      <c r="B7" s="38"/>
      <c r="C7" s="5">
        <v>2</v>
      </c>
      <c r="D7" s="13">
        <v>776</v>
      </c>
      <c r="E7" s="11">
        <v>354</v>
      </c>
      <c r="F7" s="11">
        <f>5263+255+41</f>
        <v>5559</v>
      </c>
      <c r="G7" s="11">
        <f>258+1148+35+141+1+5</f>
        <v>1588</v>
      </c>
      <c r="H7" s="13">
        <v>4293</v>
      </c>
      <c r="I7" s="6" t="s">
        <v>19</v>
      </c>
    </row>
    <row r="8" spans="1:9" x14ac:dyDescent="0.3">
      <c r="A8" s="44">
        <v>7</v>
      </c>
      <c r="B8" s="38"/>
      <c r="C8" s="5">
        <v>3</v>
      </c>
      <c r="D8" s="13">
        <v>1127</v>
      </c>
      <c r="E8" s="11">
        <v>1006</v>
      </c>
      <c r="F8" s="11">
        <f>11961+316+735</f>
        <v>13012</v>
      </c>
      <c r="G8" s="11">
        <f>1016+2729+126+38+23+61</f>
        <v>3993</v>
      </c>
      <c r="H8" s="13">
        <v>9630</v>
      </c>
      <c r="I8" s="6" t="s">
        <v>20</v>
      </c>
    </row>
    <row r="9" spans="1:9" x14ac:dyDescent="0.3">
      <c r="A9" s="45">
        <v>8</v>
      </c>
      <c r="B9" s="39"/>
      <c r="C9" s="7">
        <v>4</v>
      </c>
      <c r="D9" s="12">
        <v>1054</v>
      </c>
      <c r="E9" s="12">
        <v>725</v>
      </c>
      <c r="F9" s="12">
        <f>6784+881+295</f>
        <v>7960</v>
      </c>
      <c r="G9" s="12">
        <f>384+1544+2+277+17+26</f>
        <v>2250</v>
      </c>
      <c r="H9" s="12">
        <v>6155</v>
      </c>
      <c r="I9" s="8" t="s">
        <v>21</v>
      </c>
    </row>
    <row r="10" spans="1:9" x14ac:dyDescent="0.3">
      <c r="A10" s="43">
        <v>9</v>
      </c>
      <c r="B10" s="37">
        <v>2025</v>
      </c>
      <c r="C10" s="3">
        <v>1</v>
      </c>
      <c r="D10" s="10">
        <f>990</f>
        <v>990</v>
      </c>
      <c r="E10" s="10">
        <v>921</v>
      </c>
      <c r="F10" s="10">
        <f>15059+6066+300</f>
        <v>21425</v>
      </c>
      <c r="G10" s="10">
        <f>971+3146+77+273+3+8</f>
        <v>4478</v>
      </c>
      <c r="H10" s="10">
        <v>12645</v>
      </c>
      <c r="I10" s="4" t="s">
        <v>18</v>
      </c>
    </row>
    <row r="11" spans="1:9" x14ac:dyDescent="0.3">
      <c r="A11" s="44">
        <v>10</v>
      </c>
      <c r="B11" s="38"/>
      <c r="C11" s="5">
        <v>2</v>
      </c>
      <c r="D11" s="13">
        <v>565</v>
      </c>
      <c r="E11" s="13">
        <v>439</v>
      </c>
      <c r="F11" s="11">
        <f>6701+572+69+34</f>
        <v>7376</v>
      </c>
      <c r="G11" s="11">
        <f>380+1520+203+127+1+7+1+2</f>
        <v>2241</v>
      </c>
      <c r="H11" s="13">
        <v>4894</v>
      </c>
      <c r="I11" s="6" t="s">
        <v>22</v>
      </c>
    </row>
    <row r="12" spans="1:9" x14ac:dyDescent="0.3">
      <c r="A12" s="44">
        <v>11</v>
      </c>
      <c r="B12" s="38"/>
      <c r="C12" s="5">
        <v>3</v>
      </c>
      <c r="D12" s="13">
        <v>994</v>
      </c>
      <c r="E12" s="13">
        <v>1026</v>
      </c>
      <c r="F12" s="11">
        <f>15049+489+257+77</f>
        <v>15872</v>
      </c>
      <c r="G12" s="11">
        <f>1189+2970+61+70+4+14+3+3</f>
        <v>4314</v>
      </c>
      <c r="H12" s="13">
        <v>8802</v>
      </c>
      <c r="I12" s="6" t="s">
        <v>23</v>
      </c>
    </row>
    <row r="13" spans="1:9" x14ac:dyDescent="0.3">
      <c r="A13" s="45">
        <v>12</v>
      </c>
      <c r="B13" s="39"/>
      <c r="C13" s="7">
        <v>4</v>
      </c>
      <c r="D13" s="12">
        <v>1154</v>
      </c>
      <c r="E13" s="12">
        <v>1011</v>
      </c>
      <c r="F13" s="12">
        <f>9512+465+138+56</f>
        <v>10171</v>
      </c>
      <c r="G13" s="12">
        <f>638+2077+123+105+6+6+2+2</f>
        <v>2959</v>
      </c>
      <c r="H13" s="12">
        <v>7545</v>
      </c>
      <c r="I13" s="8" t="s">
        <v>24</v>
      </c>
    </row>
    <row r="14" spans="1:9" x14ac:dyDescent="0.3">
      <c r="A14" s="46">
        <v>13</v>
      </c>
      <c r="B14" s="37">
        <v>2026</v>
      </c>
      <c r="C14" s="3">
        <v>1</v>
      </c>
      <c r="D14" s="26">
        <v>939</v>
      </c>
      <c r="E14" s="26">
        <v>1029</v>
      </c>
      <c r="F14" s="10">
        <f>17052+4881+251+17</f>
        <v>22201</v>
      </c>
      <c r="G14" s="10">
        <f>1024+2788+41+193+4+1+1</f>
        <v>4052</v>
      </c>
      <c r="H14" s="26">
        <v>16193</v>
      </c>
      <c r="I14" s="27" t="s">
        <v>25</v>
      </c>
    </row>
    <row r="15" spans="1:9" x14ac:dyDescent="0.3">
      <c r="A15" s="47">
        <v>14</v>
      </c>
      <c r="B15" s="39"/>
      <c r="C15" s="7">
        <v>2</v>
      </c>
      <c r="D15" s="28">
        <v>875</v>
      </c>
      <c r="E15" s="28">
        <v>525</v>
      </c>
      <c r="F15" s="12">
        <v>10814</v>
      </c>
      <c r="G15" s="12">
        <v>2345</v>
      </c>
      <c r="H15" s="28">
        <v>5597</v>
      </c>
      <c r="I15" s="29" t="s">
        <v>38</v>
      </c>
    </row>
    <row r="20" spans="1:4" x14ac:dyDescent="0.3">
      <c r="A20" s="48"/>
    </row>
    <row r="22" spans="1:4" x14ac:dyDescent="0.3">
      <c r="A22" s="48"/>
      <c r="D22" s="9"/>
    </row>
  </sheetData>
  <mergeCells count="4">
    <mergeCell ref="B2:B5"/>
    <mergeCell ref="B6:B9"/>
    <mergeCell ref="B10:B13"/>
    <mergeCell ref="B14:B15"/>
  </mergeCells>
  <phoneticPr fontId="3" type="noConversion"/>
  <pageMargins left="0.74805557727813721" right="0.74805557727813721" top="0.98430556058883667" bottom="0.98430556058883667" header="0.51138889789581299" footer="0.51138889789581299"/>
  <pageSetup paperSize="9" fitToWidth="0" fitToHeight="0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I33"/>
  <sheetViews>
    <sheetView zoomScaleNormal="100" zoomScaleSheetLayoutView="100" workbookViewId="0">
      <selection activeCell="E34" sqref="E34"/>
    </sheetView>
  </sheetViews>
  <sheetFormatPr defaultColWidth="9" defaultRowHeight="16.5" x14ac:dyDescent="0.3"/>
  <cols>
    <col min="1" max="1" width="5.25" style="42" bestFit="1" customWidth="1"/>
    <col min="4" max="4" width="19.375" bestFit="1" customWidth="1"/>
    <col min="5" max="6" width="21.25" bestFit="1" customWidth="1"/>
    <col min="7" max="7" width="27" bestFit="1" customWidth="1"/>
    <col min="8" max="8" width="15.625" bestFit="1" customWidth="1"/>
    <col min="9" max="9" width="14.25" bestFit="1" customWidth="1"/>
  </cols>
  <sheetData>
    <row r="1" spans="1:9" x14ac:dyDescent="0.3">
      <c r="A1" s="1" t="s">
        <v>5</v>
      </c>
      <c r="B1" s="1" t="s">
        <v>4</v>
      </c>
      <c r="C1" s="1" t="s">
        <v>3</v>
      </c>
      <c r="D1" s="2" t="s">
        <v>7</v>
      </c>
      <c r="E1" s="2" t="s">
        <v>12</v>
      </c>
      <c r="F1" s="2" t="s">
        <v>11</v>
      </c>
      <c r="G1" s="2" t="s">
        <v>10</v>
      </c>
      <c r="H1" s="2" t="s">
        <v>8</v>
      </c>
      <c r="I1" s="2" t="s">
        <v>9</v>
      </c>
    </row>
    <row r="2" spans="1:9" x14ac:dyDescent="0.3">
      <c r="A2" s="16">
        <v>1</v>
      </c>
      <c r="B2" s="40">
        <v>2023</v>
      </c>
      <c r="C2" s="15">
        <v>3</v>
      </c>
      <c r="D2" s="18">
        <v>355</v>
      </c>
      <c r="E2" s="18">
        <v>20</v>
      </c>
      <c r="F2" s="18">
        <v>15249</v>
      </c>
      <c r="G2" s="18">
        <v>3156</v>
      </c>
      <c r="H2" s="18">
        <v>4822</v>
      </c>
      <c r="I2" s="19" t="s">
        <v>14</v>
      </c>
    </row>
    <row r="3" spans="1:9" x14ac:dyDescent="0.3">
      <c r="A3" s="16">
        <v>2</v>
      </c>
      <c r="B3" s="41"/>
      <c r="C3" s="15">
        <v>4</v>
      </c>
      <c r="D3" s="18">
        <v>106</v>
      </c>
      <c r="E3" s="18">
        <v>7</v>
      </c>
      <c r="F3" s="18">
        <v>4704</v>
      </c>
      <c r="G3" s="18">
        <v>988</v>
      </c>
      <c r="H3" s="18">
        <v>2001</v>
      </c>
      <c r="I3" s="19" t="s">
        <v>15</v>
      </c>
    </row>
    <row r="4" spans="1:9" x14ac:dyDescent="0.3">
      <c r="A4" s="16">
        <v>3</v>
      </c>
      <c r="B4" s="36">
        <v>2024</v>
      </c>
      <c r="C4" s="15">
        <v>1</v>
      </c>
      <c r="D4" s="18">
        <v>76</v>
      </c>
      <c r="E4" s="18">
        <v>5</v>
      </c>
      <c r="F4" s="18">
        <v>5105</v>
      </c>
      <c r="G4" s="18">
        <v>1176</v>
      </c>
      <c r="H4" s="18">
        <v>1941</v>
      </c>
      <c r="I4" s="19" t="s">
        <v>17</v>
      </c>
    </row>
    <row r="5" spans="1:9" x14ac:dyDescent="0.3">
      <c r="A5" s="16">
        <v>4</v>
      </c>
      <c r="B5" s="36"/>
      <c r="C5" s="15">
        <v>2</v>
      </c>
      <c r="D5" s="24">
        <v>144</v>
      </c>
      <c r="E5" s="18">
        <v>9</v>
      </c>
      <c r="F5" s="18">
        <v>5548</v>
      </c>
      <c r="G5" s="18">
        <v>1193</v>
      </c>
      <c r="H5" s="24">
        <v>3174</v>
      </c>
      <c r="I5" s="19" t="s">
        <v>19</v>
      </c>
    </row>
    <row r="6" spans="1:9" x14ac:dyDescent="0.3">
      <c r="A6" s="16">
        <v>5</v>
      </c>
      <c r="B6" s="36"/>
      <c r="C6" s="15">
        <v>3</v>
      </c>
      <c r="D6" s="24">
        <v>339</v>
      </c>
      <c r="E6" s="18">
        <v>22</v>
      </c>
      <c r="F6" s="18">
        <v>23080</v>
      </c>
      <c r="G6" s="18">
        <v>4105</v>
      </c>
      <c r="H6" s="24">
        <v>8201</v>
      </c>
      <c r="I6" s="19" t="s">
        <v>20</v>
      </c>
    </row>
    <row r="7" spans="1:9" x14ac:dyDescent="0.3">
      <c r="A7" s="16">
        <v>6</v>
      </c>
      <c r="B7" s="36"/>
      <c r="C7" s="15">
        <v>4</v>
      </c>
      <c r="D7" s="18">
        <v>66</v>
      </c>
      <c r="E7" s="18">
        <v>8</v>
      </c>
      <c r="F7" s="18">
        <v>5125</v>
      </c>
      <c r="G7" s="18">
        <v>1042</v>
      </c>
      <c r="H7" s="18">
        <v>2227</v>
      </c>
      <c r="I7" s="19" t="s">
        <v>21</v>
      </c>
    </row>
    <row r="8" spans="1:9" x14ac:dyDescent="0.3">
      <c r="A8" s="16">
        <v>7</v>
      </c>
      <c r="B8" s="36">
        <v>2025</v>
      </c>
      <c r="C8" s="15">
        <v>1</v>
      </c>
      <c r="D8" s="18">
        <v>86</v>
      </c>
      <c r="E8" s="18">
        <v>2</v>
      </c>
      <c r="F8" s="18">
        <v>4732</v>
      </c>
      <c r="G8" s="18">
        <v>1464</v>
      </c>
      <c r="H8" s="18">
        <v>1610</v>
      </c>
      <c r="I8" s="19" t="s">
        <v>18</v>
      </c>
    </row>
    <row r="9" spans="1:9" x14ac:dyDescent="0.3">
      <c r="A9" s="16">
        <v>8</v>
      </c>
      <c r="B9" s="36"/>
      <c r="C9" s="15">
        <v>2</v>
      </c>
      <c r="D9" s="24">
        <v>164</v>
      </c>
      <c r="E9" s="24">
        <v>8</v>
      </c>
      <c r="F9" s="18">
        <v>5921</v>
      </c>
      <c r="G9" s="18">
        <v>1321</v>
      </c>
      <c r="H9" s="24">
        <v>2325</v>
      </c>
      <c r="I9" s="19" t="s">
        <v>22</v>
      </c>
    </row>
    <row r="10" spans="1:9" x14ac:dyDescent="0.3">
      <c r="A10" s="16">
        <v>9</v>
      </c>
      <c r="B10" s="36"/>
      <c r="C10" s="15">
        <v>3</v>
      </c>
      <c r="D10" s="24">
        <v>438</v>
      </c>
      <c r="E10" s="24">
        <v>101</v>
      </c>
      <c r="F10" s="18">
        <v>24129</v>
      </c>
      <c r="G10" s="18">
        <v>4981</v>
      </c>
      <c r="H10" s="24">
        <v>7703</v>
      </c>
      <c r="I10" s="19" t="s">
        <v>23</v>
      </c>
    </row>
    <row r="11" spans="1:9" x14ac:dyDescent="0.3">
      <c r="A11" s="16">
        <v>10</v>
      </c>
      <c r="B11" s="36"/>
      <c r="C11" s="15">
        <v>4</v>
      </c>
      <c r="D11" s="18">
        <v>72</v>
      </c>
      <c r="E11" s="18">
        <v>212</v>
      </c>
      <c r="F11" s="18">
        <v>6378</v>
      </c>
      <c r="G11" s="18">
        <v>1447</v>
      </c>
      <c r="H11" s="18">
        <v>2145</v>
      </c>
      <c r="I11" s="19" t="s">
        <v>24</v>
      </c>
    </row>
    <row r="12" spans="1:9" x14ac:dyDescent="0.3">
      <c r="A12" s="16">
        <v>11</v>
      </c>
      <c r="B12" s="36">
        <v>2026</v>
      </c>
      <c r="C12" s="15">
        <v>1</v>
      </c>
      <c r="D12" s="24">
        <v>79</v>
      </c>
      <c r="E12" s="24">
        <v>6</v>
      </c>
      <c r="F12" s="18">
        <v>4875</v>
      </c>
      <c r="G12" s="18">
        <v>1213</v>
      </c>
      <c r="H12" s="24">
        <v>1469</v>
      </c>
      <c r="I12" s="25" t="s">
        <v>25</v>
      </c>
    </row>
    <row r="13" spans="1:9" x14ac:dyDescent="0.3">
      <c r="A13" s="16">
        <v>12</v>
      </c>
      <c r="B13" s="36"/>
      <c r="C13" s="15">
        <v>2</v>
      </c>
      <c r="D13" s="24">
        <v>97</v>
      </c>
      <c r="E13" s="24">
        <v>4</v>
      </c>
      <c r="F13" s="18">
        <v>4955</v>
      </c>
      <c r="G13" s="18">
        <v>866</v>
      </c>
      <c r="H13" s="24">
        <v>2178</v>
      </c>
      <c r="I13" s="25" t="s">
        <v>38</v>
      </c>
    </row>
    <row r="33" spans="6:6" x14ac:dyDescent="0.3">
      <c r="F33" t="s">
        <v>6</v>
      </c>
    </row>
  </sheetData>
  <mergeCells count="4">
    <mergeCell ref="B2:B3"/>
    <mergeCell ref="B4:B7"/>
    <mergeCell ref="B8:B11"/>
    <mergeCell ref="B12:B13"/>
  </mergeCells>
  <phoneticPr fontId="3" type="noConversion"/>
  <pageMargins left="0.74805557727813721" right="0.74805557727813721" top="0.98430556058883667" bottom="0.98430556058883667" header="0.51138889789581299" footer="0.51138889789581299"/>
  <pageSetup paperSize="9" fitToWidth="0" fitToHeight="0"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H28"/>
  <sheetViews>
    <sheetView zoomScaleNormal="100" zoomScaleSheetLayoutView="100" workbookViewId="0">
      <selection activeCell="F17" sqref="F17"/>
    </sheetView>
  </sheetViews>
  <sheetFormatPr defaultColWidth="9" defaultRowHeight="16.5" x14ac:dyDescent="0.3"/>
  <cols>
    <col min="1" max="1" width="5.25" style="42" bestFit="1" customWidth="1"/>
    <col min="4" max="4" width="19.375" bestFit="1" customWidth="1"/>
    <col min="5" max="6" width="21.25" bestFit="1" customWidth="1"/>
    <col min="7" max="7" width="27" bestFit="1" customWidth="1"/>
    <col min="8" max="8" width="15.625" bestFit="1" customWidth="1"/>
    <col min="9" max="9" width="14.25" bestFit="1" customWidth="1"/>
  </cols>
  <sheetData>
    <row r="1" spans="1:8" x14ac:dyDescent="0.3">
      <c r="A1" s="1" t="s">
        <v>5</v>
      </c>
      <c r="B1" s="1" t="s">
        <v>4</v>
      </c>
      <c r="C1" s="1" t="s">
        <v>3</v>
      </c>
      <c r="D1" s="14" t="s">
        <v>26</v>
      </c>
      <c r="E1" s="14" t="s">
        <v>27</v>
      </c>
      <c r="F1" s="14" t="s">
        <v>28</v>
      </c>
      <c r="G1" s="2" t="s">
        <v>8</v>
      </c>
      <c r="H1" s="2" t="s">
        <v>9</v>
      </c>
    </row>
    <row r="2" spans="1:8" x14ac:dyDescent="0.3">
      <c r="A2" s="16">
        <v>1</v>
      </c>
      <c r="B2" s="16">
        <v>2023</v>
      </c>
      <c r="C2" s="17" t="s">
        <v>29</v>
      </c>
      <c r="D2" s="18">
        <v>1456</v>
      </c>
      <c r="E2" s="18">
        <v>1741</v>
      </c>
      <c r="F2" s="18">
        <v>9783</v>
      </c>
      <c r="G2" s="18">
        <v>18642</v>
      </c>
      <c r="H2" s="19" t="s">
        <v>15</v>
      </c>
    </row>
    <row r="3" spans="1:8" x14ac:dyDescent="0.3">
      <c r="A3" s="16">
        <v>2</v>
      </c>
      <c r="B3" s="36">
        <v>2024</v>
      </c>
      <c r="C3" s="17">
        <v>1</v>
      </c>
      <c r="D3" s="18">
        <v>619</v>
      </c>
      <c r="E3" s="18">
        <v>571</v>
      </c>
      <c r="F3" s="18">
        <v>2416</v>
      </c>
      <c r="G3" s="18">
        <v>4587</v>
      </c>
      <c r="H3" s="19" t="s">
        <v>30</v>
      </c>
    </row>
    <row r="4" spans="1:8" x14ac:dyDescent="0.3">
      <c r="A4" s="16">
        <v>3</v>
      </c>
      <c r="B4" s="36"/>
      <c r="C4" s="17">
        <v>2</v>
      </c>
      <c r="D4" s="18">
        <v>329</v>
      </c>
      <c r="E4" s="18">
        <v>417</v>
      </c>
      <c r="F4" s="18">
        <v>2130</v>
      </c>
      <c r="G4" s="18">
        <v>5105</v>
      </c>
      <c r="H4" s="19" t="s">
        <v>31</v>
      </c>
    </row>
    <row r="5" spans="1:8" x14ac:dyDescent="0.3">
      <c r="A5" s="16">
        <v>4</v>
      </c>
      <c r="B5" s="36"/>
      <c r="C5" s="17">
        <v>3</v>
      </c>
      <c r="D5" s="18">
        <v>424</v>
      </c>
      <c r="E5" s="18">
        <v>587</v>
      </c>
      <c r="F5" s="18">
        <v>2654</v>
      </c>
      <c r="G5" s="18">
        <v>6194</v>
      </c>
      <c r="H5" s="19" t="s">
        <v>32</v>
      </c>
    </row>
    <row r="6" spans="1:8" x14ac:dyDescent="0.3">
      <c r="A6" s="16">
        <v>5</v>
      </c>
      <c r="B6" s="36"/>
      <c r="C6" s="17">
        <v>4</v>
      </c>
      <c r="D6" s="18">
        <v>191</v>
      </c>
      <c r="E6" s="18">
        <v>212</v>
      </c>
      <c r="F6" s="18">
        <v>1060</v>
      </c>
      <c r="G6" s="18">
        <v>3120</v>
      </c>
      <c r="H6" s="19" t="s">
        <v>33</v>
      </c>
    </row>
    <row r="7" spans="1:8" x14ac:dyDescent="0.3">
      <c r="A7" s="16">
        <v>6</v>
      </c>
      <c r="B7" s="36">
        <v>2025</v>
      </c>
      <c r="C7" s="16">
        <v>1</v>
      </c>
      <c r="D7" s="18">
        <v>816</v>
      </c>
      <c r="E7" s="18">
        <v>56</v>
      </c>
      <c r="F7" s="18">
        <v>268</v>
      </c>
      <c r="G7" s="18">
        <v>293</v>
      </c>
      <c r="H7" s="19" t="s">
        <v>34</v>
      </c>
    </row>
    <row r="8" spans="1:8" x14ac:dyDescent="0.3">
      <c r="A8" s="16">
        <v>7</v>
      </c>
      <c r="B8" s="36"/>
      <c r="C8" s="16">
        <v>2</v>
      </c>
      <c r="D8" s="18">
        <v>850</v>
      </c>
      <c r="E8" s="18">
        <v>38</v>
      </c>
      <c r="F8" s="18">
        <v>438</v>
      </c>
      <c r="G8" s="18">
        <v>249</v>
      </c>
      <c r="H8" s="19" t="s">
        <v>35</v>
      </c>
    </row>
    <row r="9" spans="1:8" x14ac:dyDescent="0.3">
      <c r="A9" s="16">
        <v>8</v>
      </c>
      <c r="B9" s="36"/>
      <c r="C9" s="16">
        <v>3</v>
      </c>
      <c r="D9" s="18">
        <v>3161</v>
      </c>
      <c r="E9" s="18">
        <v>124</v>
      </c>
      <c r="F9" s="18">
        <v>660</v>
      </c>
      <c r="G9" s="18">
        <v>366</v>
      </c>
      <c r="H9" s="19" t="s">
        <v>36</v>
      </c>
    </row>
    <row r="10" spans="1:8" x14ac:dyDescent="0.3">
      <c r="A10" s="16">
        <v>9</v>
      </c>
      <c r="B10" s="36"/>
      <c r="C10" s="16">
        <v>4</v>
      </c>
      <c r="D10" s="20">
        <v>1666</v>
      </c>
      <c r="E10" s="18">
        <v>74</v>
      </c>
      <c r="F10" s="18">
        <v>427</v>
      </c>
      <c r="G10" s="18">
        <v>314</v>
      </c>
      <c r="H10" s="19" t="s">
        <v>37</v>
      </c>
    </row>
    <row r="11" spans="1:8" x14ac:dyDescent="0.3">
      <c r="A11" s="16">
        <v>10</v>
      </c>
      <c r="B11" s="36">
        <v>2026</v>
      </c>
      <c r="C11" s="16">
        <v>1</v>
      </c>
      <c r="D11" s="20">
        <v>2096</v>
      </c>
      <c r="E11" s="20">
        <v>77</v>
      </c>
      <c r="F11" s="20">
        <v>465</v>
      </c>
      <c r="G11" s="20">
        <v>508</v>
      </c>
      <c r="H11" s="19" t="s">
        <v>25</v>
      </c>
    </row>
    <row r="12" spans="1:8" x14ac:dyDescent="0.3">
      <c r="A12" s="16">
        <v>11</v>
      </c>
      <c r="B12" s="36"/>
      <c r="C12" s="16">
        <v>2</v>
      </c>
      <c r="D12" s="20">
        <v>689</v>
      </c>
      <c r="E12" s="20">
        <v>45</v>
      </c>
      <c r="F12" s="20">
        <v>359</v>
      </c>
      <c r="G12" s="20">
        <v>570</v>
      </c>
      <c r="H12" s="19" t="s">
        <v>38</v>
      </c>
    </row>
    <row r="28" spans="6:6" x14ac:dyDescent="0.3">
      <c r="F28" t="s">
        <v>6</v>
      </c>
    </row>
  </sheetData>
  <mergeCells count="3">
    <mergeCell ref="B3:B6"/>
    <mergeCell ref="B7:B10"/>
    <mergeCell ref="B11:B12"/>
  </mergeCells>
  <phoneticPr fontId="3" type="noConversion"/>
  <pageMargins left="0.74805557727813721" right="0.74805557727813721" top="0.98430556058883667" bottom="0.98430556058883667" header="0.51138889789581299" footer="0.51138889789581299"/>
  <pageSetup paperSize="9" fitToWidth="0" fitToHeight="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축제 관광객 현황</vt:lpstr>
      <vt:lpstr>고생대자연사박물관 관광객 현황</vt:lpstr>
      <vt:lpstr>석탄박물관 관광객 현황</vt:lpstr>
      <vt:lpstr>용연동굴 관광객 현황</vt:lpstr>
      <vt:lpstr>태백체험공원 관광객 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recordman</dc:creator>
  <cp:lastModifiedBy>Jae Jun Lee</cp:lastModifiedBy>
  <cp:revision>6</cp:revision>
  <dcterms:created xsi:type="dcterms:W3CDTF">2015-06-05T18:19:34Z</dcterms:created>
  <dcterms:modified xsi:type="dcterms:W3CDTF">2026-07-21T23:53:59Z</dcterms:modified>
  <cp:version>1200.0100.01</cp:version>
</cp:coreProperties>
</file>